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采购清单" sheetId="3" r:id="rId1"/>
  </sheets>
  <definedNames>
    <definedName name="_xlnm.Print_Titles" localSheetId="0">采购清单!$1:$2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6" name="ID_0A7D7A902EA84FD8979ED8B190A86509"/>
        <xdr:cNvPicPr>
          <a:picLocks noChangeAspect="1"/>
        </xdr:cNvPicPr>
      </xdr:nvPicPr>
      <xdr:blipFill>
        <a:blip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826" t="14488" r="17144" b="14111"/>
        <a:stretch>
          <a:fillRect/>
        </a:stretch>
      </xdr:blipFill>
      <xdr:spPr>
        <a:xfrm>
          <a:off x="2063115" y="699135"/>
          <a:ext cx="304165" cy="855345"/>
        </a:xfrm>
        <a:prstGeom prst="rect">
          <a:avLst/>
        </a:prstGeom>
      </xdr:spPr>
    </xdr:pic>
  </etc:cellImage>
  <etc:cellImage>
    <xdr:pic>
      <xdr:nvPicPr>
        <xdr:cNvPr id="5" name="ID_05B1632E01A54A049304A40AEF7D4CBE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327275" y="4044315"/>
          <a:ext cx="263525" cy="91503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" name="ID_0C17B02CC2234A869830E5FE5B2C1466"/>
        <xdr:cNvPicPr>
          <a:picLocks noChangeAspect="1"/>
        </xdr:cNvPicPr>
      </xdr:nvPicPr>
      <xdr:blipFill>
        <a:blip r:embed="rId4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28190" y="2698750"/>
          <a:ext cx="562610" cy="900430"/>
        </a:xfrm>
        <a:prstGeom prst="rect">
          <a:avLst/>
        </a:prstGeom>
      </xdr:spPr>
    </xdr:pic>
  </etc:cellImage>
  <etc:cellImage>
    <xdr:pic>
      <xdr:nvPicPr>
        <xdr:cNvPr id="15" name="ID_A9AB0A26F59A4131A236AAFCF2181459"/>
        <xdr:cNvPicPr>
          <a:picLocks noChangeAspect="1"/>
        </xdr:cNvPicPr>
      </xdr:nvPicPr>
      <xdr:blipFill>
        <a:blip r:embed="rId5" cstate="email"/>
        <a:stretch>
          <a:fillRect/>
        </a:stretch>
      </xdr:blipFill>
      <xdr:spPr>
        <a:xfrm>
          <a:off x="3488055" y="5415915"/>
          <a:ext cx="462280" cy="432435"/>
        </a:xfrm>
        <a:prstGeom prst="rect">
          <a:avLst/>
        </a:prstGeom>
      </xdr:spPr>
    </xdr:pic>
  </etc:cellImage>
  <etc:cellImage>
    <xdr:pic>
      <xdr:nvPicPr>
        <xdr:cNvPr id="12" name="ID_CE9259CEBD324AF8A538C30A5C7669C6" descr="bdb8cfee968e4a1b9263177c2c00c2a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395345" y="3919855"/>
          <a:ext cx="689610" cy="551180"/>
        </a:xfrm>
        <a:prstGeom prst="rect">
          <a:avLst/>
        </a:prstGeom>
      </xdr:spPr>
    </xdr:pic>
  </etc:cellImage>
  <etc:cellImage>
    <xdr:pic>
      <xdr:nvPicPr>
        <xdr:cNvPr id="3" name="ID_98F7A692B21B4E98B2438250EA9374D2"/>
        <xdr:cNvPicPr>
          <a:picLocks noChangeAspect="1"/>
        </xdr:cNvPicPr>
      </xdr:nvPicPr>
      <xdr:blipFill>
        <a:blip r:embed="rId7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01900" y="13784580"/>
          <a:ext cx="965200" cy="923290"/>
        </a:xfrm>
        <a:prstGeom prst="rect">
          <a:avLst/>
        </a:prstGeom>
      </xdr:spPr>
    </xdr:pic>
  </etc:cellImage>
  <etc:cellImage>
    <xdr:pic>
      <xdr:nvPicPr>
        <xdr:cNvPr id="22" name="ID_2F1F7A83ECC34FBAAF2D90E7CC3B084A"/>
        <xdr:cNvPicPr>
          <a:picLocks noChangeAspect="1"/>
        </xdr:cNvPicPr>
      </xdr:nvPicPr>
      <xdr:blipFill>
        <a:blip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0700" y="153269950"/>
          <a:ext cx="276860" cy="506730"/>
        </a:xfrm>
        <a:prstGeom prst="rect">
          <a:avLst/>
        </a:prstGeom>
      </xdr:spPr>
    </xdr:pic>
  </etc:cellImage>
  <etc:cellImage>
    <xdr:pic>
      <xdr:nvPicPr>
        <xdr:cNvPr id="7" name="ID_A7DDC6087A6F4960A41A12CAFB1A07B1"/>
        <xdr:cNvPicPr>
          <a:picLocks noChangeAspect="1"/>
        </xdr:cNvPicPr>
      </xdr:nvPicPr>
      <xdr:blipFill>
        <a:blip r:embed="rId9" cstate="email"/>
        <a:stretch>
          <a:fillRect/>
        </a:stretch>
      </xdr:blipFill>
      <xdr:spPr>
        <a:xfrm>
          <a:off x="3569970" y="4787265"/>
          <a:ext cx="318135" cy="537210"/>
        </a:xfrm>
        <a:prstGeom prst="rect">
          <a:avLst/>
        </a:prstGeom>
      </xdr:spPr>
    </xdr:pic>
  </etc:cellImage>
  <etc:cellImage>
    <xdr:pic>
      <xdr:nvPicPr>
        <xdr:cNvPr id="683" name="ID_7CF14DB0FE694B3280D6E1D6353B9C12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2289790" y="39893875"/>
          <a:ext cx="668655" cy="68707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40" name="ID_D77E0A50582F44FD9C5FF4219A83D6A9"/>
        <xdr:cNvPicPr>
          <a:picLocks noChangeAspect="1"/>
        </xdr:cNvPicPr>
      </xdr:nvPicPr>
      <xdr:blipFill>
        <a:blip r:embed="rId11" cstate="email"/>
        <a:stretch>
          <a:fillRect/>
        </a:stretch>
      </xdr:blipFill>
      <xdr:spPr>
        <a:xfrm>
          <a:off x="4130675" y="166811960"/>
          <a:ext cx="459740" cy="133350"/>
        </a:xfrm>
        <a:prstGeom prst="rect">
          <a:avLst/>
        </a:prstGeom>
      </xdr:spPr>
    </xdr:pic>
  </etc:cellImage>
  <etc:cellImage>
    <xdr:pic>
      <xdr:nvPicPr>
        <xdr:cNvPr id="640" name="ID_86ABDD90BC3845F4BD6D40142EC6590A"/>
        <xdr:cNvPicPr>
          <a:picLocks noChangeAspect="1"/>
        </xdr:cNvPicPr>
      </xdr:nvPicPr>
      <xdr:blipFill>
        <a:blip r:embed="rId11" cstate="email"/>
        <a:stretch>
          <a:fillRect/>
        </a:stretch>
      </xdr:blipFill>
      <xdr:spPr>
        <a:xfrm>
          <a:off x="12202795" y="135810625"/>
          <a:ext cx="483235" cy="133350"/>
        </a:xfrm>
        <a:prstGeom prst="rect">
          <a:avLst/>
        </a:prstGeom>
      </xdr:spPr>
    </xdr:pic>
  </etc:cellImage>
</etc:cellImages>
</file>

<file path=xl/sharedStrings.xml><?xml version="1.0" encoding="utf-8"?>
<sst xmlns="http://schemas.openxmlformats.org/spreadsheetml/2006/main" count="105" uniqueCount="64">
  <si>
    <t>安徽省经工物资有限公司九牧洁具补充采购项目</t>
  </si>
  <si>
    <t>序号</t>
  </si>
  <si>
    <t>产品类目</t>
  </si>
  <si>
    <t>品牌</t>
  </si>
  <si>
    <t>产品名称</t>
  </si>
  <si>
    <t>产品型号</t>
  </si>
  <si>
    <t>产品
等级</t>
  </si>
  <si>
    <t>产品图片</t>
  </si>
  <si>
    <t>规格尺寸</t>
  </si>
  <si>
    <t>产品参数</t>
  </si>
  <si>
    <t>单位</t>
  </si>
  <si>
    <t>数量</t>
  </si>
  <si>
    <t>单价限价（元）</t>
  </si>
  <si>
    <t>单价(元)</t>
  </si>
  <si>
    <t>小计（元）</t>
  </si>
  <si>
    <t>感应小便器</t>
  </si>
  <si>
    <t>九牧</t>
  </si>
  <si>
    <t>感应一体小便斗</t>
  </si>
  <si>
    <t>PJ13061-0-1D/31Z-1</t>
  </si>
  <si>
    <t>优等</t>
  </si>
  <si>
    <t>335*287*527mm</t>
  </si>
  <si>
    <t>1.稀土抗菌釉面
2.挂墙式一体感应，直流电
3.后进水，墙排、地排通配（配套排污波纹管）
4.用水量1.5L</t>
  </si>
  <si>
    <t>套</t>
  </si>
  <si>
    <t>蹲便器</t>
  </si>
  <si>
    <t>P14131-1/21P-1</t>
  </si>
  <si>
    <t>620*460*265mm</t>
  </si>
  <si>
    <t>1.后进前出
2.带存水弯
3.符合国标水封≥50mm
4.高洁釉面</t>
  </si>
  <si>
    <t>小便器</t>
  </si>
  <si>
    <t>小便斗</t>
  </si>
  <si>
    <t>P13055-0-1Z/51Z-1</t>
  </si>
  <si>
    <t>360*350*650mm</t>
  </si>
  <si>
    <t>1.自洁釉2.挂墙式3.上进水、墙排/地排通配4.人机工程学设计，加长接尿嘴5.含排污波纹管</t>
  </si>
  <si>
    <t>陶瓷马桶</t>
  </si>
  <si>
    <t>坐便器</t>
  </si>
  <si>
    <t>P11371-2-5/41KA-1
P11371-2-5/31KA-1</t>
  </si>
  <si>
    <t>700*410*675mm</t>
  </si>
  <si>
    <t>1.稀土抗菌釉面
2.超旋冲刷
3.顶按3.5/5L双档冲水，一级水效
4.PP缓降盖板，优弧座圈
5.地排，坑距305mm
6.孔距30/40</t>
  </si>
  <si>
    <t>P11389-2-1/41K-1
P11389-2-1/31K-1</t>
  </si>
  <si>
    <t>700*388*725mm</t>
  </si>
  <si>
    <t>1.稀土抗菌釉面
2.顶按双档3.5/5L，一级水效
3.PP缓降盖板，优弧座圈
4.地排、坑距305/400mm
5.不含角阀软管，配密封圈
6.孔距30/40</t>
  </si>
  <si>
    <t>三角阀</t>
  </si>
  <si>
    <t>单冷角阀</t>
  </si>
  <si>
    <t>P74081-306/1C-1</t>
  </si>
  <si>
    <t>外螺纹：G1/2
出水口中心距：26mm</t>
  </si>
  <si>
    <t>1.精铜主体
2.快开陶瓷阀芯
3.表面处理：镀铬</t>
  </si>
  <si>
    <t>热角阀</t>
  </si>
  <si>
    <t>P44081-306/1C-1</t>
  </si>
  <si>
    <t>下水器</t>
  </si>
  <si>
    <t>翻板式面盆下水器</t>
  </si>
  <si>
    <t>P91178-1B-1</t>
  </si>
  <si>
    <t>Φ60X130mm</t>
  </si>
  <si>
    <t>1.不锈钢下水座
2.带溢水孔
3.翻板下水
4.表面镀铬</t>
  </si>
  <si>
    <t>水箱</t>
  </si>
  <si>
    <t>X95027-01-2</t>
  </si>
  <si>
    <t>388*105*368mm</t>
  </si>
  <si>
    <t>1.顶按双档 ，二级水效
2.优质PP主体
3.ABS镀铬按钮</t>
  </si>
  <si>
    <t>编织软管</t>
  </si>
  <si>
    <t>XH5888-040192C-1</t>
  </si>
  <si>
    <t>长度：400mm
内螺纹：G1/2</t>
  </si>
  <si>
    <t>1.TPV内管
2.SUS304不锈钢丝
3.铜合金螺帽</t>
  </si>
  <si>
    <t>XH5388-60CM</t>
  </si>
  <si>
    <t>长度：600mm
内螺纹：G1/2</t>
  </si>
  <si>
    <t>总 价（元）</t>
  </si>
  <si>
    <t>备注：供应地点安徽省境内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</si>
</sst>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微软雅黑"/>
      <charset val="134"/>
    </font>
    <font>
      <sz val="14"/>
      <color theme="1"/>
      <name val="宋体"/>
      <charset val="134"/>
    </font>
    <font>
      <sz val="14"/>
      <color indexed="8"/>
      <name val="宋体"/>
      <charset val="134"/>
    </font>
    <font>
      <sz val="14"/>
      <name val="宋体"/>
      <charset val="134"/>
    </font>
    <font>
      <sz val="14"/>
      <color rgb="FFFF0000"/>
      <name val="宋体"/>
      <charset val="134"/>
    </font>
    <font>
      <b/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 applyBorder="0"/>
    <xf numFmtId="0" fontId="0" fillId="0" borderId="0">
      <alignment vertical="center"/>
    </xf>
    <xf numFmtId="0" fontId="29" fillId="0" borderId="0" applyBorder="0">
      <alignment vertical="center"/>
    </xf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2" borderId="0" xfId="0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0" fillId="2" borderId="0" xfId="0" applyFill="1" applyAlignment="1">
      <alignment horizontal="left" vertical="center" wrapText="1"/>
    </xf>
    <xf numFmtId="43" fontId="0" fillId="2" borderId="0" xfId="0" applyNumberFormat="1" applyFill="1" applyAlignment="1">
      <alignment vertical="center" wrapText="1"/>
    </xf>
    <xf numFmtId="176" fontId="0" fillId="2" borderId="0" xfId="0" applyNumberFormat="1" applyFill="1" applyAlignment="1">
      <alignment horizontal="righ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43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3" fontId="3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7" fillId="2" borderId="1" xfId="49" applyFont="1" applyFill="1" applyBorder="1" applyAlignment="1">
      <alignment horizontal="center" vertical="center" wrapText="1"/>
    </xf>
    <xf numFmtId="0" fontId="4" fillId="2" borderId="1" xfId="5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left" vertical="center" wrapText="1"/>
    </xf>
    <xf numFmtId="43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right" vertical="center" wrapText="1"/>
    </xf>
    <xf numFmtId="0" fontId="4" fillId="2" borderId="1" xfId="51" applyFont="1" applyFill="1" applyBorder="1" applyAlignment="1">
      <alignment horizontal="center" vertical="center" wrapText="1"/>
    </xf>
    <xf numFmtId="0" fontId="4" fillId="2" borderId="1" xfId="52" applyFont="1" applyFill="1" applyBorder="1" applyAlignment="1">
      <alignment horizontal="center" vertical="center" wrapText="1"/>
    </xf>
    <xf numFmtId="0" fontId="6" fillId="2" borderId="1" xfId="49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3" fontId="4" fillId="2" borderId="1" xfId="0" applyNumberFormat="1" applyFont="1" applyFill="1" applyBorder="1" applyAlignment="1">
      <alignment vertical="center" wrapText="1"/>
    </xf>
    <xf numFmtId="176" fontId="8" fillId="2" borderId="1" xfId="0" applyNumberFormat="1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left" vertical="center" wrapText="1"/>
    </xf>
    <xf numFmtId="43" fontId="1" fillId="2" borderId="0" xfId="0" applyNumberFormat="1" applyFont="1" applyFill="1" applyAlignment="1">
      <alignment horizontal="left" vertical="center" wrapText="1"/>
    </xf>
    <xf numFmtId="176" fontId="1" fillId="2" borderId="0" xfId="0" applyNumberFormat="1" applyFont="1" applyFill="1" applyAlignment="1">
      <alignment horizontal="right" vertical="center" wrapText="1"/>
    </xf>
    <xf numFmtId="43" fontId="1" fillId="2" borderId="0" xfId="0" applyNumberFormat="1" applyFont="1" applyFill="1" applyAlignment="1">
      <alignment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11年度龙头合计" xfId="49"/>
    <cellStyle name="常规 11" xfId="50"/>
    <cellStyle name="常规 3" xfId="51"/>
    <cellStyle name="常规 11 2 2" xfId="52"/>
  </cellStyles>
  <dxfs count="19">
    <dxf>
      <fill>
        <patternFill patternType="none"/>
      </fill>
    </dxf>
    <dxf>
      <fill>
        <patternFill patternType="solid">
          <bgColor rgb="FFFF99FF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12.png"/><Relationship Id="rId8" Type="http://schemas.openxmlformats.org/officeDocument/2006/relationships/image" Target="media/image11.png"/><Relationship Id="rId7" Type="http://schemas.openxmlformats.org/officeDocument/2006/relationships/image" Target="media/image10.png"/><Relationship Id="rId6" Type="http://schemas.openxmlformats.org/officeDocument/2006/relationships/image" Target="media/image9.png"/><Relationship Id="rId5" Type="http://schemas.openxmlformats.org/officeDocument/2006/relationships/image" Target="media/image8.png"/><Relationship Id="rId4" Type="http://schemas.openxmlformats.org/officeDocument/2006/relationships/image" Target="media/image7.png"/><Relationship Id="rId3" Type="http://schemas.openxmlformats.org/officeDocument/2006/relationships/image" Target="media/image6.png"/><Relationship Id="rId2" Type="http://schemas.openxmlformats.org/officeDocument/2006/relationships/image" Target="NULL" TargetMode="External"/><Relationship Id="rId11" Type="http://schemas.openxmlformats.org/officeDocument/2006/relationships/image" Target="media/image14.png"/><Relationship Id="rId10" Type="http://schemas.openxmlformats.org/officeDocument/2006/relationships/image" Target="media/image13.png"/><Relationship Id="rId1" Type="http://schemas.openxmlformats.org/officeDocument/2006/relationships/image" Target="media/image5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8</xdr:col>
      <xdr:colOff>17779</xdr:colOff>
      <xdr:row>6</xdr:row>
      <xdr:rowOff>459105</xdr:rowOff>
    </xdr:from>
    <xdr:to>
      <xdr:col>8</xdr:col>
      <xdr:colOff>49529</xdr:colOff>
      <xdr:row>6</xdr:row>
      <xdr:rowOff>537210</xdr:rowOff>
    </xdr:to>
    <xdr:pic>
      <xdr:nvPicPr>
        <xdr:cNvPr id="2" name="image7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00490" y="7044055"/>
          <a:ext cx="31750" cy="78105"/>
        </a:xfrm>
        <a:prstGeom prst="rect">
          <a:avLst/>
        </a:prstGeom>
      </xdr:spPr>
    </xdr:pic>
    <xdr:clientData/>
  </xdr:twoCellAnchor>
  <xdr:twoCellAnchor>
    <xdr:from>
      <xdr:col>8</xdr:col>
      <xdr:colOff>288925</xdr:colOff>
      <xdr:row>6</xdr:row>
      <xdr:rowOff>9525</xdr:rowOff>
    </xdr:from>
    <xdr:to>
      <xdr:col>8</xdr:col>
      <xdr:colOff>347344</xdr:colOff>
      <xdr:row>6</xdr:row>
      <xdr:rowOff>74294</xdr:rowOff>
    </xdr:to>
    <xdr:pic>
      <xdr:nvPicPr>
        <xdr:cNvPr id="3" name="image9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72270" y="6594475"/>
          <a:ext cx="57785" cy="64135"/>
        </a:xfrm>
        <a:prstGeom prst="rect">
          <a:avLst/>
        </a:prstGeom>
      </xdr:spPr>
    </xdr:pic>
    <xdr:clientData/>
  </xdr:twoCellAnchor>
  <xdr:twoCellAnchor>
    <xdr:from>
      <xdr:col>8</xdr:col>
      <xdr:colOff>169545</xdr:colOff>
      <xdr:row>6</xdr:row>
      <xdr:rowOff>9525</xdr:rowOff>
    </xdr:from>
    <xdr:to>
      <xdr:col>8</xdr:col>
      <xdr:colOff>227964</xdr:colOff>
      <xdr:row>6</xdr:row>
      <xdr:rowOff>71119</xdr:rowOff>
    </xdr:to>
    <xdr:pic>
      <xdr:nvPicPr>
        <xdr:cNvPr id="4" name="image10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52890" y="6594475"/>
          <a:ext cx="57785" cy="60960"/>
        </a:xfrm>
        <a:prstGeom prst="rect">
          <a:avLst/>
        </a:prstGeom>
      </xdr:spPr>
    </xdr:pic>
    <xdr:clientData/>
  </xdr:twoCellAnchor>
  <xdr:twoCellAnchor>
    <xdr:from>
      <xdr:col>8</xdr:col>
      <xdr:colOff>109854</xdr:colOff>
      <xdr:row>6</xdr:row>
      <xdr:rowOff>9525</xdr:rowOff>
    </xdr:from>
    <xdr:to>
      <xdr:col>8</xdr:col>
      <xdr:colOff>168909</xdr:colOff>
      <xdr:row>6</xdr:row>
      <xdr:rowOff>73660</xdr:rowOff>
    </xdr:to>
    <xdr:pic>
      <xdr:nvPicPr>
        <xdr:cNvPr id="5" name="image11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92565" y="6594475"/>
          <a:ext cx="59055" cy="64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b2b.jomoo.cn:81/B2B_CO/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6"/>
  <sheetViews>
    <sheetView tabSelected="1" zoomScale="70" zoomScaleNormal="70" workbookViewId="0">
      <selection activeCell="G13" sqref="G13"/>
    </sheetView>
  </sheetViews>
  <sheetFormatPr defaultColWidth="8.725" defaultRowHeight="13.5"/>
  <cols>
    <col min="1" max="1" width="8.725" style="1"/>
    <col min="2" max="2" width="14.3333333333333" style="1" customWidth="1"/>
    <col min="3" max="3" width="6.90833333333333" style="1" customWidth="1"/>
    <col min="4" max="4" width="18.75" style="1" customWidth="1"/>
    <col min="5" max="5" width="23.8083333333333" style="1" customWidth="1"/>
    <col min="6" max="6" width="8.725" style="1"/>
    <col min="7" max="7" width="16.1833333333333" style="1" customWidth="1"/>
    <col min="8" max="8" width="20.4583333333333" style="1" customWidth="1"/>
    <col min="9" max="9" width="32.275" style="3" customWidth="1"/>
    <col min="10" max="11" width="8.725" style="1"/>
    <col min="12" max="12" width="12.3166666666667" style="4" customWidth="1"/>
    <col min="13" max="13" width="11.425" style="5" customWidth="1"/>
    <col min="14" max="14" width="16.4583333333333" style="5" customWidth="1"/>
    <col min="15" max="16384" width="8.725" style="1"/>
  </cols>
  <sheetData>
    <row r="1" s="1" customFormat="1" ht="42" customHeight="1" spans="1:14">
      <c r="A1" s="6" t="s">
        <v>0</v>
      </c>
      <c r="B1" s="6"/>
      <c r="C1" s="6"/>
      <c r="D1" s="6"/>
      <c r="E1" s="6"/>
      <c r="F1" s="6"/>
      <c r="G1" s="6"/>
      <c r="H1" s="6"/>
      <c r="I1" s="7"/>
      <c r="J1" s="6"/>
      <c r="K1" s="6"/>
      <c r="L1" s="8"/>
      <c r="M1" s="9"/>
      <c r="N1" s="9"/>
    </row>
    <row r="2" s="1" customFormat="1" ht="64" customHeight="1" spans="1:14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1" t="s">
        <v>11</v>
      </c>
      <c r="L2" s="12" t="s">
        <v>12</v>
      </c>
      <c r="M2" s="13" t="s">
        <v>13</v>
      </c>
      <c r="N2" s="13" t="s">
        <v>14</v>
      </c>
    </row>
    <row r="3" s="1" customFormat="1" ht="93.75" spans="1:14">
      <c r="A3" s="14">
        <v>1</v>
      </c>
      <c r="B3" s="14" t="s">
        <v>15</v>
      </c>
      <c r="C3" s="14" t="s">
        <v>16</v>
      </c>
      <c r="D3" s="15" t="s">
        <v>17</v>
      </c>
      <c r="E3" s="16" t="s">
        <v>18</v>
      </c>
      <c r="F3" s="14" t="s">
        <v>19</v>
      </c>
      <c r="G3" s="17" t="str">
        <f>_xlfn.DISPIMG("ID_0A7D7A902EA84FD8979ED8B190A86509",1)</f>
        <v>=DISPIMG("ID_0A7D7A902EA84FD8979ED8B190A86509",1)</v>
      </c>
      <c r="H3" s="18" t="s">
        <v>20</v>
      </c>
      <c r="I3" s="19" t="s">
        <v>21</v>
      </c>
      <c r="J3" s="14" t="s">
        <v>22</v>
      </c>
      <c r="K3" s="14">
        <v>10</v>
      </c>
      <c r="L3" s="20">
        <v>710</v>
      </c>
      <c r="M3" s="21"/>
      <c r="N3" s="21">
        <f>M3*L3</f>
        <v>0</v>
      </c>
    </row>
    <row r="4" s="1" customFormat="1" ht="93.75" spans="1:14">
      <c r="A4" s="14">
        <v>2</v>
      </c>
      <c r="B4" s="14" t="s">
        <v>23</v>
      </c>
      <c r="C4" s="14" t="s">
        <v>16</v>
      </c>
      <c r="D4" s="15" t="s">
        <v>23</v>
      </c>
      <c r="E4" s="16" t="s">
        <v>24</v>
      </c>
      <c r="F4" s="14" t="s">
        <v>19</v>
      </c>
      <c r="G4" s="22" t="str">
        <f>_xlfn.DISPIMG("ID_0C17B02CC2234A869830E5FE5B2C1466",1)</f>
        <v>=DISPIMG("ID_0C17B02CC2234A869830E5FE5B2C1466",1)</v>
      </c>
      <c r="H4" s="23" t="s">
        <v>25</v>
      </c>
      <c r="I4" s="19" t="s">
        <v>26</v>
      </c>
      <c r="J4" s="14" t="s">
        <v>22</v>
      </c>
      <c r="K4" s="14">
        <v>138</v>
      </c>
      <c r="L4" s="20">
        <v>280</v>
      </c>
      <c r="M4" s="21"/>
      <c r="N4" s="21">
        <f t="shared" ref="N4:N13" si="0">M4*L4</f>
        <v>0</v>
      </c>
    </row>
    <row r="5" s="1" customFormat="1" ht="93.75" spans="1:14">
      <c r="A5" s="14">
        <v>3</v>
      </c>
      <c r="B5" s="14" t="s">
        <v>27</v>
      </c>
      <c r="C5" s="14" t="s">
        <v>16</v>
      </c>
      <c r="D5" s="15" t="s">
        <v>28</v>
      </c>
      <c r="E5" s="16" t="s">
        <v>29</v>
      </c>
      <c r="F5" s="14" t="s">
        <v>19</v>
      </c>
      <c r="G5" s="24" t="str">
        <f>_xlfn.DISPIMG("ID_05B1632E01A54A049304A40AEF7D4CBE",1)</f>
        <v>=DISPIMG("ID_05B1632E01A54A049304A40AEF7D4CBE",1)</v>
      </c>
      <c r="H5" s="23" t="s">
        <v>30</v>
      </c>
      <c r="I5" s="19" t="s">
        <v>31</v>
      </c>
      <c r="J5" s="14" t="s">
        <v>22</v>
      </c>
      <c r="K5" s="14">
        <v>237</v>
      </c>
      <c r="L5" s="20">
        <v>555</v>
      </c>
      <c r="M5" s="21"/>
      <c r="N5" s="21">
        <f t="shared" si="0"/>
        <v>0</v>
      </c>
    </row>
    <row r="6" s="1" customFormat="1" ht="131.25" spans="1:14">
      <c r="A6" s="14">
        <v>4</v>
      </c>
      <c r="B6" s="14" t="s">
        <v>32</v>
      </c>
      <c r="C6" s="14" t="s">
        <v>16</v>
      </c>
      <c r="D6" s="15" t="s">
        <v>33</v>
      </c>
      <c r="E6" s="16" t="s">
        <v>34</v>
      </c>
      <c r="F6" s="14" t="s">
        <v>19</v>
      </c>
      <c r="G6" s="25" t="str">
        <f>_xlfn.DISPIMG("ID_98F7A692B21B4E98B2438250EA9374D2",1)</f>
        <v>=DISPIMG("ID_98F7A692B21B4E98B2438250EA9374D2",1)</v>
      </c>
      <c r="H6" s="25" t="s">
        <v>35</v>
      </c>
      <c r="I6" s="19" t="s">
        <v>36</v>
      </c>
      <c r="J6" s="14" t="s">
        <v>22</v>
      </c>
      <c r="K6" s="14">
        <v>96</v>
      </c>
      <c r="L6" s="20">
        <v>810</v>
      </c>
      <c r="M6" s="21"/>
      <c r="N6" s="21">
        <f t="shared" si="0"/>
        <v>0</v>
      </c>
    </row>
    <row r="7" s="1" customFormat="1" ht="112.5" spans="1:14">
      <c r="A7" s="14">
        <v>5</v>
      </c>
      <c r="B7" s="14" t="s">
        <v>32</v>
      </c>
      <c r="C7" s="14" t="s">
        <v>16</v>
      </c>
      <c r="D7" s="15" t="s">
        <v>33</v>
      </c>
      <c r="E7" s="16" t="s">
        <v>37</v>
      </c>
      <c r="F7" s="14" t="s">
        <v>19</v>
      </c>
      <c r="G7" s="25" t="str">
        <f>_xlfn.DISPIMG("ID_CE9259CEBD324AF8A538C30A5C7669C6",1)</f>
        <v>=DISPIMG("ID_CE9259CEBD324AF8A538C30A5C7669C6",1)</v>
      </c>
      <c r="H7" s="25" t="s">
        <v>38</v>
      </c>
      <c r="I7" s="19" t="s">
        <v>39</v>
      </c>
      <c r="J7" s="14" t="s">
        <v>22</v>
      </c>
      <c r="K7" s="14">
        <v>39</v>
      </c>
      <c r="L7" s="20">
        <v>690</v>
      </c>
      <c r="M7" s="21"/>
      <c r="N7" s="21">
        <f t="shared" si="0"/>
        <v>0</v>
      </c>
    </row>
    <row r="8" s="1" customFormat="1" ht="56.25" spans="1:14">
      <c r="A8" s="14">
        <v>6</v>
      </c>
      <c r="B8" s="14" t="s">
        <v>40</v>
      </c>
      <c r="C8" s="14" t="s">
        <v>16</v>
      </c>
      <c r="D8" s="15" t="s">
        <v>41</v>
      </c>
      <c r="E8" s="16" t="s">
        <v>42</v>
      </c>
      <c r="F8" s="14" t="s">
        <v>19</v>
      </c>
      <c r="G8" s="26" t="str">
        <f>_xlfn.DISPIMG("ID_A7DDC6087A6F4960A41A12CAFB1A07B1",1)</f>
        <v>=DISPIMG("ID_A7DDC6087A6F4960A41A12CAFB1A07B1",1)</v>
      </c>
      <c r="H8" s="23" t="s">
        <v>43</v>
      </c>
      <c r="I8" s="19" t="s">
        <v>44</v>
      </c>
      <c r="J8" s="14" t="s">
        <v>22</v>
      </c>
      <c r="K8" s="14">
        <v>599</v>
      </c>
      <c r="L8" s="20">
        <v>20</v>
      </c>
      <c r="M8" s="21"/>
      <c r="N8" s="21">
        <f t="shared" si="0"/>
        <v>0</v>
      </c>
    </row>
    <row r="9" s="1" customFormat="1" ht="73" customHeight="1" spans="1:14">
      <c r="A9" s="14">
        <v>7</v>
      </c>
      <c r="B9" s="14" t="s">
        <v>40</v>
      </c>
      <c r="C9" s="14" t="s">
        <v>16</v>
      </c>
      <c r="D9" s="15" t="s">
        <v>45</v>
      </c>
      <c r="E9" s="16" t="s">
        <v>46</v>
      </c>
      <c r="F9" s="14" t="s">
        <v>19</v>
      </c>
      <c r="G9" s="26" t="str">
        <f>_xlfn.DISPIMG("ID_A9AB0A26F59A4131A236AAFCF2181459",1)</f>
        <v>=DISPIMG("ID_A9AB0A26F59A4131A236AAFCF2181459",1)</v>
      </c>
      <c r="H9" s="23" t="s">
        <v>43</v>
      </c>
      <c r="I9" s="19" t="s">
        <v>44</v>
      </c>
      <c r="J9" s="14" t="s">
        <v>22</v>
      </c>
      <c r="K9" s="14">
        <v>285</v>
      </c>
      <c r="L9" s="20">
        <v>20</v>
      </c>
      <c r="M9" s="21"/>
      <c r="N9" s="21">
        <f t="shared" si="0"/>
        <v>0</v>
      </c>
    </row>
    <row r="10" s="1" customFormat="1" ht="75" spans="1:14">
      <c r="A10" s="14">
        <v>8</v>
      </c>
      <c r="B10" s="14" t="s">
        <v>47</v>
      </c>
      <c r="C10" s="14" t="s">
        <v>16</v>
      </c>
      <c r="D10" s="14" t="s">
        <v>48</v>
      </c>
      <c r="E10" s="14" t="s">
        <v>49</v>
      </c>
      <c r="F10" s="14" t="s">
        <v>19</v>
      </c>
      <c r="G10" s="14" t="str">
        <f>_xlfn.DISPIMG("ID_2F1F7A83ECC34FBAAF2D90E7CC3B084A",1)</f>
        <v>=DISPIMG("ID_2F1F7A83ECC34FBAAF2D90E7CC3B084A",1)</v>
      </c>
      <c r="H10" s="14" t="s">
        <v>50</v>
      </c>
      <c r="I10" s="27" t="s">
        <v>51</v>
      </c>
      <c r="J10" s="14" t="s">
        <v>22</v>
      </c>
      <c r="K10" s="14">
        <v>386</v>
      </c>
      <c r="L10" s="20">
        <v>34</v>
      </c>
      <c r="M10" s="21"/>
      <c r="N10" s="21">
        <f t="shared" si="0"/>
        <v>0</v>
      </c>
    </row>
    <row r="11" s="1" customFormat="1" ht="59" customHeight="1" spans="1:14">
      <c r="A11" s="14">
        <v>9</v>
      </c>
      <c r="B11" s="14" t="s">
        <v>52</v>
      </c>
      <c r="C11" s="14" t="s">
        <v>16</v>
      </c>
      <c r="D11" s="14" t="s">
        <v>52</v>
      </c>
      <c r="E11" s="14" t="s">
        <v>53</v>
      </c>
      <c r="F11" s="14" t="s">
        <v>19</v>
      </c>
      <c r="G11" s="16" t="str">
        <f>_xlfn.DISPIMG("ID_7CF14DB0FE694B3280D6E1D6353B9C12",1)</f>
        <v>=DISPIMG("ID_7CF14DB0FE694B3280D6E1D6353B9C12",1)</v>
      </c>
      <c r="H11" s="14" t="s">
        <v>54</v>
      </c>
      <c r="I11" s="27" t="s">
        <v>55</v>
      </c>
      <c r="J11" s="14" t="s">
        <v>22</v>
      </c>
      <c r="K11" s="14">
        <v>11</v>
      </c>
      <c r="L11" s="20">
        <v>110</v>
      </c>
      <c r="M11" s="21"/>
      <c r="N11" s="21">
        <f t="shared" si="0"/>
        <v>0</v>
      </c>
    </row>
    <row r="12" s="1" customFormat="1" ht="56.25" spans="1:14">
      <c r="A12" s="14">
        <v>10</v>
      </c>
      <c r="B12" s="14" t="s">
        <v>56</v>
      </c>
      <c r="C12" s="14" t="s">
        <v>16</v>
      </c>
      <c r="D12" s="14" t="s">
        <v>56</v>
      </c>
      <c r="E12" s="14" t="s">
        <v>57</v>
      </c>
      <c r="F12" s="14" t="s">
        <v>19</v>
      </c>
      <c r="G12" s="26" t="str">
        <f>_xlfn.DISPIMG("ID_D77E0A50582F44FD9C5FF4219A83D6A9",1)</f>
        <v>=DISPIMG("ID_D77E0A50582F44FD9C5FF4219A83D6A9",1)</v>
      </c>
      <c r="H12" s="14" t="s">
        <v>58</v>
      </c>
      <c r="I12" s="27" t="s">
        <v>59</v>
      </c>
      <c r="J12" s="14" t="s">
        <v>22</v>
      </c>
      <c r="K12" s="14">
        <v>459</v>
      </c>
      <c r="L12" s="20">
        <v>11</v>
      </c>
      <c r="M12" s="21"/>
      <c r="N12" s="21">
        <f t="shared" si="0"/>
        <v>0</v>
      </c>
    </row>
    <row r="13" s="1" customFormat="1" ht="81" customHeight="1" spans="1:14">
      <c r="A13" s="14">
        <v>11</v>
      </c>
      <c r="B13" s="14" t="s">
        <v>56</v>
      </c>
      <c r="C13" s="14" t="s">
        <v>16</v>
      </c>
      <c r="D13" s="14" t="s">
        <v>56</v>
      </c>
      <c r="E13" s="14" t="s">
        <v>60</v>
      </c>
      <c r="F13" s="14" t="s">
        <v>19</v>
      </c>
      <c r="G13" s="26" t="str">
        <f>_xlfn.DISPIMG("ID_86ABDD90BC3845F4BD6D40142EC6590A",1)</f>
        <v>=DISPIMG("ID_86ABDD90BC3845F4BD6D40142EC6590A",1)</v>
      </c>
      <c r="H13" s="14" t="s">
        <v>61</v>
      </c>
      <c r="I13" s="27" t="s">
        <v>59</v>
      </c>
      <c r="J13" s="14" t="s">
        <v>22</v>
      </c>
      <c r="K13" s="14">
        <v>67</v>
      </c>
      <c r="L13" s="20">
        <v>12</v>
      </c>
      <c r="M13" s="21"/>
      <c r="N13" s="21">
        <f t="shared" si="0"/>
        <v>0</v>
      </c>
    </row>
    <row r="14" s="1" customFormat="1" ht="35" customHeight="1" spans="1:14">
      <c r="A14" s="28" t="s">
        <v>62</v>
      </c>
      <c r="B14" s="29"/>
      <c r="C14" s="29"/>
      <c r="D14" s="29"/>
      <c r="E14" s="29"/>
      <c r="F14" s="29"/>
      <c r="G14" s="29"/>
      <c r="H14" s="29"/>
      <c r="I14" s="30"/>
      <c r="J14" s="31"/>
      <c r="K14" s="31"/>
      <c r="L14" s="32"/>
      <c r="M14" s="21"/>
      <c r="N14" s="33">
        <f>SUM(N3:N13)</f>
        <v>0</v>
      </c>
    </row>
    <row r="15" s="2" customFormat="1" ht="18.75" spans="1:14">
      <c r="A15" s="34" t="s">
        <v>63</v>
      </c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5"/>
      <c r="M15" s="36"/>
      <c r="N15" s="36"/>
    </row>
    <row r="16" s="2" customFormat="1" ht="18.75" spans="1:14">
      <c r="I16" s="34"/>
      <c r="L16" s="37"/>
      <c r="M16" s="36"/>
      <c r="N16" s="36"/>
    </row>
  </sheetData>
  <mergeCells count="3">
    <mergeCell ref="A1:N1"/>
    <mergeCell ref="A14:I14"/>
    <mergeCell ref="A15:N15"/>
  </mergeCells>
  <conditionalFormatting sqref="E4">
    <cfRule type="cellIs" dxfId="0" priority="3" stopIfTrue="1" operator="lessThanOrEqual">
      <formula>0</formula>
    </cfRule>
    <cfRule type="duplicateValues" dxfId="1" priority="2"/>
  </conditionalFormatting>
  <conditionalFormatting sqref="H4:I4">
    <cfRule type="cellIs" dxfId="0" priority="1" stopIfTrue="1" operator="lessThanOrEqual">
      <formula>0</formula>
    </cfRule>
  </conditionalFormatting>
  <hyperlinks>
    <hyperlink ref="E5" r:id="rId2" location="/layoutgoodsDetailsCur?pnumber=284663" display="P13055-0-1Z/51Z-1"/>
  </hyperlinks>
  <pageMargins left="0.751388888888889" right="0.751388888888889" top="1" bottom="1" header="0.5" footer="0.5"/>
  <pageSetup paperSize="9" scale="63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HBN</dc:creator>
  <cp:lastModifiedBy>，遇见</cp:lastModifiedBy>
  <dcterms:created xsi:type="dcterms:W3CDTF">2026-01-31T07:25:00Z</dcterms:created>
  <dcterms:modified xsi:type="dcterms:W3CDTF">2026-02-12T01:03:42Z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CE96A1A518F648648D9B427176D767EE_13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